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6705" activeTab="0"/>
  </bookViews>
  <sheets>
    <sheet name="2013 ээ" sheetId="1" r:id="rId1"/>
    <sheet name="2013 м" sheetId="2" r:id="rId2"/>
  </sheets>
  <definedNames>
    <definedName name="_xlnm.Print_Area" localSheetId="0">'2013 ээ'!$A$1:$L$25</definedName>
  </definedNames>
  <calcPr fullCalcOnLoad="1"/>
</workbook>
</file>

<file path=xl/sharedStrings.xml><?xml version="1.0" encoding="utf-8"?>
<sst xmlns="http://schemas.openxmlformats.org/spreadsheetml/2006/main" count="166" uniqueCount="50">
  <si>
    <t>Баланс электрической энергии по сетям ВН, СН1, СН2, и НН</t>
  </si>
  <si>
    <t>млн. кВт.ч.</t>
  </si>
  <si>
    <t>№ п.п.</t>
  </si>
  <si>
    <t>Показатели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</si>
  <si>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</si>
  <si>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</si>
  <si>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</si>
  <si>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</si>
  <si>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</si>
  <si>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</si>
  <si>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</si>
  <si>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</si>
  <si>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</si>
  <si>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</si>
  <si>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</si>
  <si>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</si>
  <si>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</si>
  <si>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</si>
  <si>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</si>
  <si>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</si>
  <si>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</si>
  <si>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</si>
  <si>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</si>
  <si>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>от ОАО "МОЭсК"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</si>
  <si>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</si>
  <si>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</si>
  <si>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</si>
  <si>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</si>
  <si>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</si>
  <si>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</si>
  <si>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</si>
  <si>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 xml:space="preserve">Полезный отпуск из сети </t>
  </si>
  <si>
    <t>3.1.</t>
  </si>
  <si>
    <t>на собственное потребление</t>
  </si>
  <si>
    <t>3.2.</t>
  </si>
  <si>
    <t xml:space="preserve">собственным потребителям </t>
  </si>
  <si>
    <t>3.3.</t>
  </si>
  <si>
    <t>потребителям других энергосбытов</t>
  </si>
  <si>
    <t>3.4.</t>
  </si>
  <si>
    <t>переток в ОАО "МОЭсК"</t>
  </si>
  <si>
    <t>3.5.</t>
  </si>
  <si>
    <t>переток в другие сетевые организации</t>
  </si>
  <si>
    <t xml:space="preserve">Электрическая мощность по диапазонам напряжения </t>
  </si>
  <si>
    <t>МВт</t>
  </si>
  <si>
    <t xml:space="preserve">Поступление мощности в сеть , ВСЕГО </t>
  </si>
  <si>
    <t xml:space="preserve">Потери в сети </t>
  </si>
  <si>
    <t>то же в %</t>
  </si>
  <si>
    <t xml:space="preserve">Полезный отпуск мощности </t>
  </si>
  <si>
    <t>факт 2013 год</t>
  </si>
  <si>
    <t>план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</si>
</sst>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0"/>
    <numFmt numFmtId="167" formatCode="0.000"/>
    <numFmt numFmtId="168" formatCode="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6" fillId="28" borderId="7" applyBorder="0">
      <alignment horizontal="right"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3" borderId="0" applyFont="0" applyBorder="0">
      <alignment horizontal="right"/>
      <protection/>
    </xf>
    <xf numFmtId="0" fontId="43" fillId="3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7" xfId="65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51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6" fillId="0" borderId="0" xfId="45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5" fillId="0" borderId="14" xfId="50" applyFont="1" applyFill="1" applyBorder="1" applyProtection="1">
      <alignment horizontal="center" vertical="center" wrapText="1"/>
      <protection locked="0"/>
    </xf>
    <xf numFmtId="0" fontId="5" fillId="0" borderId="15" xfId="50" applyFont="1" applyFill="1" applyBorder="1" applyAlignment="1" applyProtection="1">
      <alignment horizontal="center" vertical="center" wrapText="1"/>
      <protection locked="0"/>
    </xf>
    <xf numFmtId="0" fontId="5" fillId="0" borderId="16" xfId="50" applyFont="1" applyFill="1" applyBorder="1" applyProtection="1">
      <alignment horizontal="center" vertical="center" wrapText="1"/>
      <protection locked="0"/>
    </xf>
    <xf numFmtId="0" fontId="5" fillId="0" borderId="17" xfId="50" applyFont="1" applyFill="1" applyBorder="1" applyProtection="1">
      <alignment horizontal="center" vertical="center" wrapText="1"/>
      <protection locked="0"/>
    </xf>
    <xf numFmtId="0" fontId="5" fillId="0" borderId="18" xfId="50" applyFont="1" applyFill="1" applyBorder="1" applyProtection="1">
      <alignment horizontal="center" vertical="center" wrapText="1"/>
      <protection locked="0"/>
    </xf>
    <xf numFmtId="0" fontId="5" fillId="0" borderId="19" xfId="50" applyFont="1" applyFill="1" applyBorder="1" applyProtection="1">
      <alignment horizontal="center" vertical="center" wrapText="1"/>
      <protection locked="0"/>
    </xf>
    <xf numFmtId="0" fontId="5" fillId="0" borderId="20" xfId="50" applyFont="1" applyFill="1" applyBorder="1" applyProtection="1">
      <alignment horizontal="center" vertical="center" wrapText="1"/>
      <protection locked="0"/>
    </xf>
    <xf numFmtId="0" fontId="5" fillId="0" borderId="21" xfId="50" applyFont="1" applyFill="1" applyBorder="1" applyProtection="1">
      <alignment horizontal="center" vertical="center" wrapText="1"/>
      <protection locked="0"/>
    </xf>
    <xf numFmtId="0" fontId="5" fillId="0" borderId="22" xfId="50" applyFont="1" applyFill="1" applyBorder="1" applyProtection="1">
      <alignment horizontal="center" vertical="center" wrapText="1"/>
      <protection locked="0"/>
    </xf>
    <xf numFmtId="0" fontId="5" fillId="0" borderId="23" xfId="50" applyFont="1" applyFill="1" applyBorder="1" applyAlignment="1" applyProtection="1">
      <alignment horizontal="center" vertical="center" wrapText="1"/>
      <protection locked="0"/>
    </xf>
    <xf numFmtId="0" fontId="5" fillId="0" borderId="22" xfId="50" applyFont="1" applyFill="1" applyBorder="1" applyProtection="1">
      <alignment horizontal="center" vertical="center" wrapText="1"/>
      <protection locked="0"/>
    </xf>
    <xf numFmtId="0" fontId="5" fillId="0" borderId="24" xfId="50" applyFont="1" applyFill="1" applyBorder="1" applyProtection="1">
      <alignment horizontal="center" vertical="center" wrapText="1"/>
      <protection locked="0"/>
    </xf>
    <xf numFmtId="0" fontId="5" fillId="0" borderId="25" xfId="50" applyFont="1" applyFill="1" applyBorder="1" applyProtection="1">
      <alignment horizontal="center" vertical="center" wrapText="1"/>
      <protection locked="0"/>
    </xf>
    <xf numFmtId="0" fontId="5" fillId="0" borderId="26" xfId="50" applyFont="1" applyFill="1" applyBorder="1" applyProtection="1">
      <alignment horizontal="center" vertical="center" wrapText="1"/>
      <protection locked="0"/>
    </xf>
    <xf numFmtId="0" fontId="2" fillId="0" borderId="27" xfId="50" applyFont="1" applyFill="1" applyBorder="1" applyProtection="1">
      <alignment horizontal="center" vertical="center" wrapText="1"/>
      <protection locked="0"/>
    </xf>
    <xf numFmtId="0" fontId="2" fillId="0" borderId="28" xfId="50" applyFont="1" applyFill="1" applyBorder="1" applyAlignment="1" applyProtection="1">
      <alignment horizontal="center" vertical="center" wrapText="1"/>
      <protection locked="0"/>
    </xf>
    <xf numFmtId="0" fontId="2" fillId="0" borderId="29" xfId="50" applyFont="1" applyFill="1" applyBorder="1" applyProtection="1">
      <alignment horizontal="center" vertical="center" wrapText="1"/>
      <protection locked="0"/>
    </xf>
    <xf numFmtId="0" fontId="2" fillId="0" borderId="30" xfId="50" applyFont="1" applyFill="1" applyBorder="1" applyProtection="1">
      <alignment horizontal="center" vertical="center" wrapText="1"/>
      <protection locked="0"/>
    </xf>
    <xf numFmtId="0" fontId="2" fillId="0" borderId="31" xfId="50" applyFont="1" applyFill="1" applyBorder="1" applyProtection="1">
      <alignment horizontal="center" vertical="center" wrapText="1"/>
      <protection locked="0"/>
    </xf>
    <xf numFmtId="0" fontId="2" fillId="0" borderId="0" xfId="50" applyFont="1" applyFill="1" applyBorder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164" fontId="1" fillId="0" borderId="14" xfId="65" applyNumberFormat="1" applyFont="1" applyFill="1" applyBorder="1" applyProtection="1">
      <alignment horizontal="right"/>
      <protection/>
    </xf>
    <xf numFmtId="164" fontId="1" fillId="0" borderId="20" xfId="65" applyNumberFormat="1" applyFont="1" applyFill="1" applyBorder="1" applyProtection="1">
      <alignment horizontal="right"/>
      <protection/>
    </xf>
    <xf numFmtId="164" fontId="1" fillId="0" borderId="21" xfId="65" applyNumberFormat="1" applyFont="1" applyFill="1" applyBorder="1" applyProtection="1">
      <alignment horizontal="right"/>
      <protection/>
    </xf>
    <xf numFmtId="164" fontId="1" fillId="0" borderId="19" xfId="65" applyNumberFormat="1" applyFont="1" applyFill="1" applyBorder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 vertical="top" wrapText="1"/>
      <protection locked="0"/>
    </xf>
    <xf numFmtId="164" fontId="1" fillId="0" borderId="7" xfId="65" applyNumberFormat="1" applyFont="1" applyFill="1" applyBorder="1" applyProtection="1">
      <alignment horizontal="right"/>
      <protection/>
    </xf>
    <xf numFmtId="164" fontId="1" fillId="0" borderId="33" xfId="65" applyNumberFormat="1" applyFont="1" applyFill="1" applyBorder="1" applyProtection="1">
      <alignment horizontal="right"/>
      <protection/>
    </xf>
    <xf numFmtId="164" fontId="1" fillId="0" borderId="34" xfId="0" applyNumberFormat="1" applyFont="1" applyFill="1" applyBorder="1" applyAlignment="1" applyProtection="1">
      <alignment horizontal="center"/>
      <protection locked="0"/>
    </xf>
    <xf numFmtId="164" fontId="1" fillId="0" borderId="33" xfId="0" applyNumberFormat="1" applyFont="1" applyFill="1" applyBorder="1" applyAlignment="1" applyProtection="1">
      <alignment horizontal="center"/>
      <protection locked="0"/>
    </xf>
    <xf numFmtId="164" fontId="1" fillId="0" borderId="7" xfId="51" applyNumberFormat="1" applyFont="1" applyFill="1" applyBorder="1" applyProtection="1">
      <alignment horizontal="right"/>
      <protection locked="0"/>
    </xf>
    <xf numFmtId="164" fontId="1" fillId="0" borderId="7" xfId="51" applyNumberFormat="1" applyFont="1" applyFill="1" applyBorder="1" applyProtection="1">
      <alignment horizontal="right"/>
      <protection/>
    </xf>
    <xf numFmtId="164" fontId="1" fillId="0" borderId="33" xfId="51" applyNumberFormat="1" applyFont="1" applyFill="1" applyBorder="1" applyProtection="1">
      <alignment horizontal="right"/>
      <protection locked="0"/>
    </xf>
    <xf numFmtId="164" fontId="1" fillId="0" borderId="33" xfId="51" applyNumberFormat="1" applyFont="1" applyFill="1" applyBorder="1" applyProtection="1">
      <alignment horizontal="right"/>
      <protection/>
    </xf>
    <xf numFmtId="164" fontId="1" fillId="0" borderId="12" xfId="65" applyNumberFormat="1" applyFont="1" applyFill="1" applyBorder="1" applyProtection="1">
      <alignment horizontal="right"/>
      <protection/>
    </xf>
    <xf numFmtId="164" fontId="1" fillId="0" borderId="34" xfId="65" applyNumberFormat="1" applyFont="1" applyFill="1" applyBorder="1" applyProtection="1">
      <alignment horizontal="right"/>
      <protection/>
    </xf>
    <xf numFmtId="164" fontId="1" fillId="0" borderId="7" xfId="65" applyNumberFormat="1" applyFont="1" applyFill="1" applyBorder="1" applyProtection="1">
      <alignment horizontal="right"/>
      <protection locked="0"/>
    </xf>
    <xf numFmtId="164" fontId="1" fillId="0" borderId="33" xfId="65" applyNumberFormat="1" applyFont="1" applyFill="1" applyBorder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165" fontId="1" fillId="0" borderId="7" xfId="65" applyNumberFormat="1" applyFont="1" applyFill="1" applyBorder="1" applyProtection="1">
      <alignment horizontal="right"/>
      <protection locked="0"/>
    </xf>
    <xf numFmtId="165" fontId="1" fillId="0" borderId="33" xfId="65" applyNumberFormat="1" applyFont="1" applyFill="1" applyBorder="1" applyProtection="1">
      <alignment horizontal="right"/>
      <protection locked="0"/>
    </xf>
    <xf numFmtId="0" fontId="1" fillId="0" borderId="23" xfId="0" applyFont="1" applyFill="1" applyBorder="1" applyAlignment="1" applyProtection="1">
      <alignment vertical="top" wrapText="1"/>
      <protection locked="0"/>
    </xf>
    <xf numFmtId="14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vertical="top" wrapText="1"/>
      <protection locked="0"/>
    </xf>
    <xf numFmtId="164" fontId="1" fillId="0" borderId="35" xfId="65" applyNumberFormat="1" applyFont="1" applyFill="1" applyBorder="1" applyProtection="1">
      <alignment horizontal="right"/>
      <protection/>
    </xf>
    <xf numFmtId="164" fontId="1" fillId="0" borderId="37" xfId="51" applyNumberFormat="1" applyFont="1" applyFill="1" applyBorder="1" applyProtection="1">
      <alignment horizontal="right"/>
      <protection locked="0"/>
    </xf>
    <xf numFmtId="165" fontId="1" fillId="0" borderId="37" xfId="65" applyNumberFormat="1" applyFont="1" applyFill="1" applyBorder="1" applyProtection="1">
      <alignment horizontal="right"/>
      <protection locked="0"/>
    </xf>
    <xf numFmtId="164" fontId="1" fillId="0" borderId="38" xfId="51" applyNumberFormat="1" applyFont="1" applyFill="1" applyBorder="1" applyProtection="1">
      <alignment horizontal="right"/>
      <protection locked="0"/>
    </xf>
    <xf numFmtId="164" fontId="1" fillId="0" borderId="39" xfId="65" applyNumberFormat="1" applyFont="1" applyFill="1" applyBorder="1" applyProtection="1">
      <alignment horizontal="right"/>
      <protection/>
    </xf>
    <xf numFmtId="0" fontId="1" fillId="0" borderId="14" xfId="0" applyFont="1" applyFill="1" applyBorder="1" applyAlignment="1" applyProtection="1">
      <alignment horizontal="left"/>
      <protection locked="0"/>
    </xf>
    <xf numFmtId="165" fontId="5" fillId="0" borderId="7" xfId="65" applyNumberFormat="1" applyFont="1" applyFill="1" applyBorder="1" applyProtection="1">
      <alignment horizontal="right"/>
      <protection locked="0"/>
    </xf>
    <xf numFmtId="165" fontId="5" fillId="0" borderId="32" xfId="65" applyNumberFormat="1" applyFont="1" applyFill="1" applyBorder="1" applyProtection="1">
      <alignment horizontal="right"/>
      <protection locked="0"/>
    </xf>
    <xf numFmtId="165" fontId="5" fillId="0" borderId="33" xfId="65" applyNumberFormat="1" applyFont="1" applyFill="1" applyBorder="1" applyProtection="1">
      <alignment horizontal="right"/>
      <protection locked="0"/>
    </xf>
    <xf numFmtId="4" fontId="1" fillId="0" borderId="32" xfId="65" applyNumberFormat="1" applyFont="1" applyFill="1" applyBorder="1" applyProtection="1">
      <alignment horizontal="right"/>
      <protection locked="0"/>
    </xf>
    <xf numFmtId="165" fontId="1" fillId="0" borderId="32" xfId="65" applyNumberFormat="1" applyFont="1" applyFill="1" applyBorder="1" applyProtection="1">
      <alignment horizontal="right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tabSelected="1" zoomScaleSheetLayoutView="75" zoomScalePageLayoutView="0" workbookViewId="0" topLeftCell="A1">
      <selection activeCell="B30" sqref="B30"/>
    </sheetView>
  </sheetViews>
  <sheetFormatPr defaultColWidth="9.00390625" defaultRowHeight="12.75"/>
  <cols>
    <col min="1" max="1" width="9.125" style="9" customWidth="1"/>
    <col min="2" max="2" width="32.25390625" style="9" customWidth="1"/>
    <col min="3" max="12" width="9.625" style="9" customWidth="1"/>
    <col min="13" max="16384" width="9.125" style="9" customWidth="1"/>
  </cols>
  <sheetData>
    <row r="2" spans="1:7" ht="12.75">
      <c r="A2" s="1"/>
      <c r="B2" s="8"/>
      <c r="C2" s="1"/>
      <c r="D2" s="1"/>
      <c r="E2" s="1"/>
      <c r="F2" s="1"/>
      <c r="G2" s="1"/>
    </row>
    <row r="3" spans="1:12" ht="26.2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3.5" thickBot="1">
      <c r="B4" s="11"/>
      <c r="L4" s="9" t="s">
        <v>1</v>
      </c>
    </row>
    <row r="5" spans="1:12" ht="15.75" customHeight="1">
      <c r="A5" s="12" t="s">
        <v>2</v>
      </c>
      <c r="B5" s="13" t="s">
        <v>3</v>
      </c>
      <c r="C5" s="14" t="s">
        <v>49</v>
      </c>
      <c r="D5" s="15"/>
      <c r="E5" s="15"/>
      <c r="F5" s="15"/>
      <c r="G5" s="16"/>
      <c r="H5" s="17" t="s">
        <v>48</v>
      </c>
      <c r="I5" s="18"/>
      <c r="J5" s="18"/>
      <c r="K5" s="18"/>
      <c r="L5" s="19"/>
    </row>
    <row r="6" spans="1:12" ht="16.5" thickBot="1">
      <c r="A6" s="20"/>
      <c r="B6" s="21"/>
      <c r="C6" s="22" t="s">
        <v>4</v>
      </c>
      <c r="D6" s="23" t="s">
        <v>5</v>
      </c>
      <c r="E6" s="23" t="s">
        <v>6</v>
      </c>
      <c r="F6" s="23" t="s">
        <v>7</v>
      </c>
      <c r="G6" s="24" t="s">
        <v>8</v>
      </c>
      <c r="H6" s="25" t="s">
        <v>4</v>
      </c>
      <c r="I6" s="23" t="s">
        <v>5</v>
      </c>
      <c r="J6" s="23" t="s">
        <v>6</v>
      </c>
      <c r="K6" s="23" t="s">
        <v>7</v>
      </c>
      <c r="L6" s="24" t="s">
        <v>8</v>
      </c>
    </row>
    <row r="7" spans="1:13" ht="13.5" thickBot="1">
      <c r="A7" s="26">
        <v>1</v>
      </c>
      <c r="B7" s="27">
        <v>2</v>
      </c>
      <c r="C7" s="26">
        <v>3</v>
      </c>
      <c r="D7" s="28">
        <v>4</v>
      </c>
      <c r="E7" s="28">
        <v>5</v>
      </c>
      <c r="F7" s="28">
        <v>6</v>
      </c>
      <c r="G7" s="29">
        <v>7</v>
      </c>
      <c r="H7" s="30">
        <v>8</v>
      </c>
      <c r="I7" s="28">
        <v>9</v>
      </c>
      <c r="J7" s="28">
        <v>10</v>
      </c>
      <c r="K7" s="28">
        <v>11</v>
      </c>
      <c r="L7" s="29">
        <v>12</v>
      </c>
      <c r="M7" s="31"/>
    </row>
    <row r="8" spans="1:12" ht="31.5">
      <c r="A8" s="32" t="s">
        <v>9</v>
      </c>
      <c r="B8" s="33" t="s">
        <v>10</v>
      </c>
      <c r="C8" s="34">
        <f>C18+C20</f>
        <v>11.01</v>
      </c>
      <c r="D8" s="35">
        <f>D14+D15+D16+D17</f>
        <v>0</v>
      </c>
      <c r="E8" s="35">
        <f>E9+E14+E15+E16+E17</f>
        <v>0</v>
      </c>
      <c r="F8" s="35">
        <f>F9+F14+F15+F16+F17</f>
        <v>11.01</v>
      </c>
      <c r="G8" s="36">
        <f>G9+G14+G15+G16+G17</f>
        <v>4.098744</v>
      </c>
      <c r="H8" s="37">
        <f>H18+H20</f>
        <v>10.203774228000002</v>
      </c>
      <c r="I8" s="35">
        <f>I14+I15+I16+I17</f>
        <v>0</v>
      </c>
      <c r="J8" s="35">
        <f>J9+J14+J15+J16+J17</f>
        <v>0</v>
      </c>
      <c r="K8" s="35">
        <f>K9+K14+K15+K16+K17</f>
        <v>10.203774228000002</v>
      </c>
      <c r="L8" s="36">
        <f>L9+L14+L15+L16+L17</f>
        <v>4.519688549777615</v>
      </c>
    </row>
    <row r="9" spans="1:12" ht="15.75">
      <c r="A9" s="38" t="s">
        <v>11</v>
      </c>
      <c r="B9" s="39" t="s">
        <v>12</v>
      </c>
      <c r="C9" s="3" t="s">
        <v>13</v>
      </c>
      <c r="D9" s="4" t="s">
        <v>13</v>
      </c>
      <c r="E9" s="40">
        <f>E11</f>
        <v>0</v>
      </c>
      <c r="F9" s="40">
        <f>F11+F12</f>
        <v>0</v>
      </c>
      <c r="G9" s="41">
        <f>G11+G12+G13</f>
        <v>4.098744</v>
      </c>
      <c r="H9" s="42" t="s">
        <v>13</v>
      </c>
      <c r="I9" s="4" t="s">
        <v>13</v>
      </c>
      <c r="J9" s="40">
        <f>J11</f>
        <v>0</v>
      </c>
      <c r="K9" s="40">
        <f>K11+K12</f>
        <v>0</v>
      </c>
      <c r="L9" s="41">
        <f>L11+L12+L13</f>
        <v>4.519688549777615</v>
      </c>
    </row>
    <row r="10" spans="1:12" ht="15.75">
      <c r="A10" s="38"/>
      <c r="B10" s="39" t="s">
        <v>14</v>
      </c>
      <c r="C10" s="3" t="s">
        <v>13</v>
      </c>
      <c r="D10" s="5" t="s">
        <v>13</v>
      </c>
      <c r="E10" s="5" t="s">
        <v>13</v>
      </c>
      <c r="F10" s="5" t="s">
        <v>13</v>
      </c>
      <c r="G10" s="43" t="s">
        <v>13</v>
      </c>
      <c r="H10" s="42" t="s">
        <v>13</v>
      </c>
      <c r="I10" s="5" t="s">
        <v>13</v>
      </c>
      <c r="J10" s="5" t="s">
        <v>13</v>
      </c>
      <c r="K10" s="5" t="s">
        <v>13</v>
      </c>
      <c r="L10" s="43" t="s">
        <v>13</v>
      </c>
    </row>
    <row r="11" spans="1:12" ht="15.75">
      <c r="A11" s="38" t="s">
        <v>15</v>
      </c>
      <c r="B11" s="39" t="s">
        <v>5</v>
      </c>
      <c r="C11" s="3" t="s">
        <v>13</v>
      </c>
      <c r="D11" s="6" t="s">
        <v>13</v>
      </c>
      <c r="E11" s="44"/>
      <c r="F11" s="45">
        <f>D8-D18-D20-E11-G11</f>
        <v>0</v>
      </c>
      <c r="G11" s="46"/>
      <c r="H11" s="42" t="s">
        <v>13</v>
      </c>
      <c r="I11" s="6" t="s">
        <v>13</v>
      </c>
      <c r="J11" s="44"/>
      <c r="K11" s="45">
        <f>I8-I18-I20-J11-L11</f>
        <v>0</v>
      </c>
      <c r="L11" s="46"/>
    </row>
    <row r="12" spans="1:12" ht="15.75">
      <c r="A12" s="38" t="s">
        <v>16</v>
      </c>
      <c r="B12" s="39" t="s">
        <v>6</v>
      </c>
      <c r="C12" s="3" t="s">
        <v>13</v>
      </c>
      <c r="D12" s="6" t="s">
        <v>13</v>
      </c>
      <c r="E12" s="6" t="s">
        <v>13</v>
      </c>
      <c r="F12" s="45">
        <f>E8-E18-E20-G12</f>
        <v>0</v>
      </c>
      <c r="G12" s="46"/>
      <c r="H12" s="42" t="s">
        <v>13</v>
      </c>
      <c r="I12" s="6" t="s">
        <v>13</v>
      </c>
      <c r="J12" s="6" t="s">
        <v>13</v>
      </c>
      <c r="K12" s="45">
        <f>J8-J18-J20-L12</f>
        <v>0</v>
      </c>
      <c r="L12" s="46"/>
    </row>
    <row r="13" spans="1:12" ht="15.75">
      <c r="A13" s="38" t="s">
        <v>17</v>
      </c>
      <c r="B13" s="39" t="s">
        <v>7</v>
      </c>
      <c r="C13" s="3" t="s">
        <v>13</v>
      </c>
      <c r="D13" s="6" t="s">
        <v>13</v>
      </c>
      <c r="E13" s="6" t="s">
        <v>13</v>
      </c>
      <c r="F13" s="6" t="s">
        <v>13</v>
      </c>
      <c r="G13" s="47">
        <f>F8-F18-F20</f>
        <v>4.098744</v>
      </c>
      <c r="H13" s="42" t="s">
        <v>13</v>
      </c>
      <c r="I13" s="6" t="s">
        <v>13</v>
      </c>
      <c r="J13" s="6" t="s">
        <v>13</v>
      </c>
      <c r="K13" s="6" t="s">
        <v>13</v>
      </c>
      <c r="L13" s="47">
        <f>K8-K18-K20</f>
        <v>4.519688549777615</v>
      </c>
    </row>
    <row r="14" spans="1:12" ht="15.75">
      <c r="A14" s="38" t="s">
        <v>18</v>
      </c>
      <c r="B14" s="39" t="s">
        <v>19</v>
      </c>
      <c r="C14" s="48">
        <f>SUM(D14:G14)</f>
        <v>0</v>
      </c>
      <c r="D14" s="6"/>
      <c r="E14" s="6"/>
      <c r="F14" s="6"/>
      <c r="G14" s="46"/>
      <c r="H14" s="49">
        <f>SUM(I14:L14)</f>
        <v>0</v>
      </c>
      <c r="I14" s="6"/>
      <c r="J14" s="6"/>
      <c r="K14" s="6"/>
      <c r="L14" s="46"/>
    </row>
    <row r="15" spans="1:12" ht="15.75">
      <c r="A15" s="38" t="s">
        <v>20</v>
      </c>
      <c r="B15" s="39" t="s">
        <v>21</v>
      </c>
      <c r="C15" s="48">
        <f>SUM(D15:G15)</f>
        <v>0</v>
      </c>
      <c r="D15" s="44"/>
      <c r="E15" s="44"/>
      <c r="F15" s="44"/>
      <c r="G15" s="46"/>
      <c r="H15" s="49">
        <f>SUM(I15:L15)</f>
        <v>0</v>
      </c>
      <c r="I15" s="44"/>
      <c r="J15" s="44"/>
      <c r="K15" s="44"/>
      <c r="L15" s="46"/>
    </row>
    <row r="16" spans="1:12" ht="15.75">
      <c r="A16" s="38" t="s">
        <v>22</v>
      </c>
      <c r="B16" s="39" t="s">
        <v>23</v>
      </c>
      <c r="C16" s="48">
        <f>SUM(D16:G16)</f>
        <v>11.01</v>
      </c>
      <c r="D16" s="44"/>
      <c r="E16" s="44"/>
      <c r="F16" s="44">
        <v>11.01</v>
      </c>
      <c r="G16" s="46"/>
      <c r="H16" s="49">
        <f>SUM(I16:L16)</f>
        <v>10.203774228000002</v>
      </c>
      <c r="I16" s="44"/>
      <c r="J16" s="44"/>
      <c r="K16" s="44">
        <v>10.203774228000002</v>
      </c>
      <c r="L16" s="46"/>
    </row>
    <row r="17" spans="1:12" ht="15.75" customHeight="1">
      <c r="A17" s="38" t="s">
        <v>24</v>
      </c>
      <c r="B17" s="39" t="s">
        <v>25</v>
      </c>
      <c r="C17" s="48">
        <f>SUM(D17:G17)</f>
        <v>0</v>
      </c>
      <c r="D17" s="44"/>
      <c r="E17" s="44"/>
      <c r="F17" s="44"/>
      <c r="G17" s="46"/>
      <c r="H17" s="49">
        <f>SUM(I17:L17)</f>
        <v>0</v>
      </c>
      <c r="I17" s="44"/>
      <c r="J17" s="44"/>
      <c r="K17" s="44"/>
      <c r="L17" s="46"/>
    </row>
    <row r="18" spans="1:12" ht="18.75" customHeight="1">
      <c r="A18" s="38" t="s">
        <v>26</v>
      </c>
      <c r="B18" s="39" t="s">
        <v>27</v>
      </c>
      <c r="C18" s="48">
        <f>SUM(D18:G18)</f>
        <v>0.7931642712</v>
      </c>
      <c r="D18" s="40">
        <f>D8*D19/100</f>
        <v>0</v>
      </c>
      <c r="E18" s="40">
        <f>E8*E19/100</f>
        <v>0</v>
      </c>
      <c r="F18" s="40">
        <f>F8*F19/100</f>
        <v>0.722256</v>
      </c>
      <c r="G18" s="41">
        <f>G8*G19/100</f>
        <v>0.0709082712</v>
      </c>
      <c r="H18" s="49">
        <f>SUM(I18:L18)</f>
        <v>0.568482228</v>
      </c>
      <c r="I18" s="40">
        <f>I8*I19/100</f>
        <v>0</v>
      </c>
      <c r="J18" s="40">
        <f>J8*J19/100</f>
        <v>0</v>
      </c>
      <c r="K18" s="40">
        <v>0.5176926782223868</v>
      </c>
      <c r="L18" s="41">
        <v>0.050789549777613206</v>
      </c>
    </row>
    <row r="19" spans="1:12" ht="15.75">
      <c r="A19" s="38" t="s">
        <v>28</v>
      </c>
      <c r="B19" s="39" t="s">
        <v>29</v>
      </c>
      <c r="C19" s="48">
        <f>IF(C8=0,0,C18/C8*100)</f>
        <v>7.204035160762944</v>
      </c>
      <c r="D19" s="50"/>
      <c r="E19" s="50"/>
      <c r="F19" s="50">
        <v>6.56</v>
      </c>
      <c r="G19" s="51">
        <v>1.73</v>
      </c>
      <c r="H19" s="49">
        <f>IF(H8=0,0,H18/H8*100)</f>
        <v>5.571293673276675</v>
      </c>
      <c r="I19" s="50"/>
      <c r="J19" s="50"/>
      <c r="K19" s="50">
        <f>K18/K16*100</f>
        <v>5.07354109033298</v>
      </c>
      <c r="L19" s="51">
        <f>L18/L8*100</f>
        <v>1.12374003691277</v>
      </c>
    </row>
    <row r="20" spans="1:12" ht="15.75">
      <c r="A20" s="52" t="s">
        <v>30</v>
      </c>
      <c r="B20" s="39" t="s">
        <v>31</v>
      </c>
      <c r="C20" s="48">
        <f aca="true" t="shared" si="0" ref="C20:C25">SUM(D20:G20)</f>
        <v>10.2168357288</v>
      </c>
      <c r="D20" s="40">
        <f>SUM(D21:D25)</f>
        <v>0</v>
      </c>
      <c r="E20" s="40">
        <f>SUM(E21:E25)</f>
        <v>0</v>
      </c>
      <c r="F20" s="40">
        <f>SUM(F21:F25)</f>
        <v>6.189</v>
      </c>
      <c r="G20" s="41">
        <f>G8-G18</f>
        <v>4.0278357287999995</v>
      </c>
      <c r="H20" s="49">
        <f aca="true" t="shared" si="1" ref="H20:H25">SUM(I20:L20)</f>
        <v>9.635292000000002</v>
      </c>
      <c r="I20" s="40">
        <f>SUM(I21:I25)</f>
        <v>0</v>
      </c>
      <c r="J20" s="40">
        <f>SUM(J21:J25)</f>
        <v>0</v>
      </c>
      <c r="K20" s="40">
        <f>SUM(K21:K25)</f>
        <v>5.166393</v>
      </c>
      <c r="L20" s="41">
        <f>L8-L18</f>
        <v>4.468899000000001</v>
      </c>
    </row>
    <row r="21" spans="1:12" ht="15.75" customHeight="1">
      <c r="A21" s="52" t="s">
        <v>32</v>
      </c>
      <c r="B21" s="39" t="s">
        <v>33</v>
      </c>
      <c r="C21" s="48">
        <f t="shared" si="0"/>
        <v>0</v>
      </c>
      <c r="D21" s="50"/>
      <c r="E21" s="50"/>
      <c r="F21" s="53"/>
      <c r="G21" s="54"/>
      <c r="H21" s="49">
        <f t="shared" si="1"/>
        <v>0</v>
      </c>
      <c r="I21" s="50"/>
      <c r="J21" s="50"/>
      <c r="K21" s="50"/>
      <c r="L21" s="54"/>
    </row>
    <row r="22" spans="1:12" ht="16.5" customHeight="1">
      <c r="A22" s="7" t="s">
        <v>34</v>
      </c>
      <c r="B22" s="39" t="s">
        <v>35</v>
      </c>
      <c r="C22" s="48">
        <f t="shared" si="0"/>
        <v>0</v>
      </c>
      <c r="D22" s="50"/>
      <c r="E22" s="50"/>
      <c r="F22" s="53"/>
      <c r="G22" s="54"/>
      <c r="H22" s="49">
        <f t="shared" si="1"/>
        <v>0</v>
      </c>
      <c r="I22" s="50"/>
      <c r="J22" s="50"/>
      <c r="K22" s="50"/>
      <c r="L22" s="54"/>
    </row>
    <row r="23" spans="1:12" ht="31.5">
      <c r="A23" s="52" t="s">
        <v>36</v>
      </c>
      <c r="B23" s="55" t="s">
        <v>37</v>
      </c>
      <c r="C23" s="48">
        <f t="shared" si="0"/>
        <v>10.2168</v>
      </c>
      <c r="D23" s="50"/>
      <c r="E23" s="50"/>
      <c r="F23" s="50">
        <v>6.189</v>
      </c>
      <c r="G23" s="51">
        <v>4.0278</v>
      </c>
      <c r="H23" s="49">
        <f t="shared" si="1"/>
        <v>9.635292</v>
      </c>
      <c r="I23" s="50"/>
      <c r="J23" s="50"/>
      <c r="K23" s="50">
        <v>5.166393</v>
      </c>
      <c r="L23" s="51">
        <v>4.468899</v>
      </c>
    </row>
    <row r="24" spans="1:12" ht="15.75" customHeight="1">
      <c r="A24" s="56" t="s">
        <v>38</v>
      </c>
      <c r="B24" s="39" t="s">
        <v>39</v>
      </c>
      <c r="C24" s="48">
        <f t="shared" si="0"/>
        <v>0</v>
      </c>
      <c r="D24" s="44"/>
      <c r="E24" s="44"/>
      <c r="F24" s="44"/>
      <c r="G24" s="46"/>
      <c r="H24" s="49">
        <f t="shared" si="1"/>
        <v>0</v>
      </c>
      <c r="I24" s="44"/>
      <c r="J24" s="44"/>
      <c r="K24" s="44"/>
      <c r="L24" s="46"/>
    </row>
    <row r="25" spans="1:12" ht="32.25" thickBot="1">
      <c r="A25" s="57" t="s">
        <v>40</v>
      </c>
      <c r="B25" s="58" t="s">
        <v>41</v>
      </c>
      <c r="C25" s="59">
        <f t="shared" si="0"/>
        <v>0</v>
      </c>
      <c r="D25" s="60"/>
      <c r="E25" s="60"/>
      <c r="F25" s="61"/>
      <c r="G25" s="62"/>
      <c r="H25" s="63">
        <f t="shared" si="1"/>
        <v>0</v>
      </c>
      <c r="I25" s="60"/>
      <c r="J25" s="60"/>
      <c r="K25" s="60"/>
      <c r="L25" s="62"/>
    </row>
  </sheetData>
  <sheetProtection/>
  <protectedRanges>
    <protectedRange sqref="G11:G12 I21:L25 D19:G19 I14:L17 J11 L11:L12 E11 I19:L19 D14:G15 D21:G25 D17:G17 D16:E16 G16" name="Диапазон1"/>
    <protectedRange sqref="F16" name="Диапазон1_3"/>
  </protectedRanges>
  <mergeCells count="5">
    <mergeCell ref="A3:L3"/>
    <mergeCell ref="A5:A6"/>
    <mergeCell ref="B5:B6"/>
    <mergeCell ref="C5:G5"/>
    <mergeCell ref="H5:L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view="pageBreakPreview" zoomScaleNormal="75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8.875" style="9" customWidth="1"/>
    <col min="2" max="2" width="33.875" style="9" customWidth="1"/>
    <col min="3" max="12" width="9.625" style="9" customWidth="1"/>
    <col min="13" max="16384" width="9.125" style="9" customWidth="1"/>
  </cols>
  <sheetData>
    <row r="2" spans="1:7" ht="12.75">
      <c r="A2" s="1"/>
      <c r="B2" s="2"/>
      <c r="C2" s="1"/>
      <c r="D2" s="1"/>
      <c r="E2" s="1"/>
      <c r="F2" s="1"/>
      <c r="G2" s="1"/>
    </row>
    <row r="3" spans="1:12" ht="27" customHeight="1">
      <c r="A3" s="1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3.5" thickBot="1">
      <c r="B4" s="11"/>
      <c r="L4" s="9" t="s">
        <v>43</v>
      </c>
    </row>
    <row r="5" spans="1:12" ht="15.75" customHeight="1">
      <c r="A5" s="12" t="s">
        <v>2</v>
      </c>
      <c r="B5" s="13" t="s">
        <v>3</v>
      </c>
      <c r="C5" s="14" t="s">
        <v>49</v>
      </c>
      <c r="D5" s="15"/>
      <c r="E5" s="15"/>
      <c r="F5" s="15"/>
      <c r="G5" s="16"/>
      <c r="H5" s="17" t="s">
        <v>48</v>
      </c>
      <c r="I5" s="18"/>
      <c r="J5" s="18"/>
      <c r="K5" s="18"/>
      <c r="L5" s="19"/>
    </row>
    <row r="6" spans="1:12" ht="16.5" thickBot="1">
      <c r="A6" s="20"/>
      <c r="B6" s="21"/>
      <c r="C6" s="22" t="s">
        <v>4</v>
      </c>
      <c r="D6" s="23" t="s">
        <v>5</v>
      </c>
      <c r="E6" s="23" t="s">
        <v>6</v>
      </c>
      <c r="F6" s="23" t="s">
        <v>7</v>
      </c>
      <c r="G6" s="24" t="s">
        <v>8</v>
      </c>
      <c r="H6" s="22" t="s">
        <v>4</v>
      </c>
      <c r="I6" s="23" t="s">
        <v>5</v>
      </c>
      <c r="J6" s="23" t="s">
        <v>6</v>
      </c>
      <c r="K6" s="23" t="s">
        <v>7</v>
      </c>
      <c r="L6" s="24" t="s">
        <v>8</v>
      </c>
    </row>
    <row r="7" spans="1:12" ht="13.5" customHeight="1" thickBot="1">
      <c r="A7" s="26">
        <v>1</v>
      </c>
      <c r="B7" s="27">
        <v>2</v>
      </c>
      <c r="C7" s="26">
        <v>3</v>
      </c>
      <c r="D7" s="28">
        <v>4</v>
      </c>
      <c r="E7" s="28">
        <v>5</v>
      </c>
      <c r="F7" s="28">
        <v>6</v>
      </c>
      <c r="G7" s="29">
        <v>7</v>
      </c>
      <c r="H7" s="26">
        <v>8</v>
      </c>
      <c r="I7" s="28">
        <v>9</v>
      </c>
      <c r="J7" s="28">
        <v>10</v>
      </c>
      <c r="K7" s="28">
        <v>11</v>
      </c>
      <c r="L7" s="29">
        <v>12</v>
      </c>
    </row>
    <row r="8" spans="1:12" ht="31.5">
      <c r="A8" s="64" t="s">
        <v>9</v>
      </c>
      <c r="B8" s="33" t="s">
        <v>44</v>
      </c>
      <c r="C8" s="34">
        <f>C18+C20</f>
        <v>2.359</v>
      </c>
      <c r="D8" s="35">
        <f>D14+D15+D16+D17</f>
        <v>0</v>
      </c>
      <c r="E8" s="35">
        <f>E9+E14+E15+E16+E17</f>
        <v>0</v>
      </c>
      <c r="F8" s="35">
        <f>F9+F14+F15+F16+F17</f>
        <v>2.359</v>
      </c>
      <c r="G8" s="36">
        <f>G9+G14+G15+G16+G17</f>
        <v>0.8042495999999999</v>
      </c>
      <c r="H8" s="34">
        <f>H18+H20</f>
        <v>2.359</v>
      </c>
      <c r="I8" s="35">
        <f>I14+I15+I16+I17</f>
        <v>0</v>
      </c>
      <c r="J8" s="35">
        <f>J9+J14+J15+J16+J17</f>
        <v>0</v>
      </c>
      <c r="K8" s="35">
        <f>K9+K14+K15+K16+K17</f>
        <v>2.359</v>
      </c>
      <c r="L8" s="36">
        <f>L9+L14+L15+L16+L17</f>
        <v>0.8044855000000002</v>
      </c>
    </row>
    <row r="9" spans="1:12" ht="15.75">
      <c r="A9" s="52" t="s">
        <v>11</v>
      </c>
      <c r="B9" s="39" t="s">
        <v>12</v>
      </c>
      <c r="C9" s="3" t="s">
        <v>13</v>
      </c>
      <c r="D9" s="4" t="s">
        <v>13</v>
      </c>
      <c r="E9" s="40">
        <f>E11</f>
        <v>0</v>
      </c>
      <c r="F9" s="40">
        <f>F11+F12</f>
        <v>0</v>
      </c>
      <c r="G9" s="41">
        <f>G11+G12+G13</f>
        <v>0.8042495999999999</v>
      </c>
      <c r="H9" s="3" t="s">
        <v>13</v>
      </c>
      <c r="I9" s="4" t="s">
        <v>13</v>
      </c>
      <c r="J9" s="40">
        <f>J11</f>
        <v>0</v>
      </c>
      <c r="K9" s="40">
        <f>K11+K12</f>
        <v>0</v>
      </c>
      <c r="L9" s="41">
        <f>L11+L12+L13</f>
        <v>0.8044855000000002</v>
      </c>
    </row>
    <row r="10" spans="1:12" ht="15.75">
      <c r="A10" s="52"/>
      <c r="B10" s="39" t="s">
        <v>14</v>
      </c>
      <c r="C10" s="3" t="s">
        <v>13</v>
      </c>
      <c r="D10" s="5" t="s">
        <v>13</v>
      </c>
      <c r="E10" s="5" t="s">
        <v>13</v>
      </c>
      <c r="F10" s="5" t="s">
        <v>13</v>
      </c>
      <c r="G10" s="43" t="s">
        <v>13</v>
      </c>
      <c r="H10" s="3" t="s">
        <v>13</v>
      </c>
      <c r="I10" s="5" t="s">
        <v>13</v>
      </c>
      <c r="J10" s="5" t="s">
        <v>13</v>
      </c>
      <c r="K10" s="5" t="s">
        <v>13</v>
      </c>
      <c r="L10" s="43" t="s">
        <v>13</v>
      </c>
    </row>
    <row r="11" spans="1:12" ht="15.75">
      <c r="A11" s="52" t="s">
        <v>15</v>
      </c>
      <c r="B11" s="39" t="s">
        <v>5</v>
      </c>
      <c r="C11" s="3" t="s">
        <v>13</v>
      </c>
      <c r="D11" s="6" t="s">
        <v>13</v>
      </c>
      <c r="E11" s="44"/>
      <c r="F11" s="45">
        <f>D8-D18-D20-G11-E11</f>
        <v>0</v>
      </c>
      <c r="G11" s="46"/>
      <c r="H11" s="3" t="s">
        <v>13</v>
      </c>
      <c r="I11" s="6" t="s">
        <v>13</v>
      </c>
      <c r="J11" s="44"/>
      <c r="K11" s="45">
        <f>I8-I18-I20-L11-J11</f>
        <v>0</v>
      </c>
      <c r="L11" s="46"/>
    </row>
    <row r="12" spans="1:12" ht="15.75">
      <c r="A12" s="52" t="s">
        <v>16</v>
      </c>
      <c r="B12" s="39" t="s">
        <v>6</v>
      </c>
      <c r="C12" s="3" t="s">
        <v>13</v>
      </c>
      <c r="D12" s="6" t="s">
        <v>13</v>
      </c>
      <c r="E12" s="6" t="s">
        <v>13</v>
      </c>
      <c r="F12" s="45">
        <f>E8-E18-E20-G12</f>
        <v>0</v>
      </c>
      <c r="G12" s="46"/>
      <c r="H12" s="3" t="s">
        <v>13</v>
      </c>
      <c r="I12" s="6" t="s">
        <v>13</v>
      </c>
      <c r="J12" s="6" t="s">
        <v>13</v>
      </c>
      <c r="K12" s="45">
        <f>J8-J18-J20-L12</f>
        <v>0</v>
      </c>
      <c r="L12" s="46"/>
    </row>
    <row r="13" spans="1:12" ht="15.75">
      <c r="A13" s="52" t="s">
        <v>17</v>
      </c>
      <c r="B13" s="39" t="s">
        <v>7</v>
      </c>
      <c r="C13" s="3" t="s">
        <v>13</v>
      </c>
      <c r="D13" s="6" t="s">
        <v>13</v>
      </c>
      <c r="E13" s="6" t="s">
        <v>13</v>
      </c>
      <c r="F13" s="6" t="s">
        <v>13</v>
      </c>
      <c r="G13" s="47">
        <f>F8-F18-F20</f>
        <v>0.8042495999999999</v>
      </c>
      <c r="H13" s="3" t="s">
        <v>13</v>
      </c>
      <c r="I13" s="6" t="s">
        <v>13</v>
      </c>
      <c r="J13" s="6" t="s">
        <v>13</v>
      </c>
      <c r="K13" s="6" t="s">
        <v>13</v>
      </c>
      <c r="L13" s="47">
        <f>K8-K18-K20</f>
        <v>0.8044855000000002</v>
      </c>
    </row>
    <row r="14" spans="1:12" ht="15.75">
      <c r="A14" s="52" t="s">
        <v>18</v>
      </c>
      <c r="B14" s="39" t="s">
        <v>19</v>
      </c>
      <c r="C14" s="48">
        <f>SUM(D14:G14)</f>
        <v>0</v>
      </c>
      <c r="D14" s="44"/>
      <c r="E14" s="44"/>
      <c r="F14" s="44"/>
      <c r="G14" s="46"/>
      <c r="H14" s="48">
        <f>SUM(I14:L14)</f>
        <v>0</v>
      </c>
      <c r="I14" s="44"/>
      <c r="J14" s="44"/>
      <c r="K14" s="44"/>
      <c r="L14" s="46"/>
    </row>
    <row r="15" spans="1:12" ht="15.75">
      <c r="A15" s="52" t="s">
        <v>20</v>
      </c>
      <c r="B15" s="39" t="s">
        <v>21</v>
      </c>
      <c r="C15" s="48">
        <f>SUM(D15:G15)</f>
        <v>0</v>
      </c>
      <c r="D15" s="44"/>
      <c r="E15" s="44"/>
      <c r="F15" s="44"/>
      <c r="G15" s="46"/>
      <c r="H15" s="48">
        <f>SUM(I15:L15)</f>
        <v>0</v>
      </c>
      <c r="I15" s="44"/>
      <c r="J15" s="44"/>
      <c r="K15" s="44"/>
      <c r="L15" s="46"/>
    </row>
    <row r="16" spans="1:12" ht="15.75">
      <c r="A16" s="52" t="s">
        <v>22</v>
      </c>
      <c r="B16" s="39" t="s">
        <v>23</v>
      </c>
      <c r="C16" s="48">
        <f>SUM(D16:G16)</f>
        <v>2.359</v>
      </c>
      <c r="D16" s="44"/>
      <c r="E16" s="44"/>
      <c r="F16" s="44">
        <v>2.359</v>
      </c>
      <c r="G16" s="46"/>
      <c r="H16" s="48">
        <f>SUM(I16:L16)</f>
        <v>2.359</v>
      </c>
      <c r="I16" s="44"/>
      <c r="J16" s="44"/>
      <c r="K16" s="44">
        <v>2.359</v>
      </c>
      <c r="L16" s="46"/>
    </row>
    <row r="17" spans="1:12" ht="15.75">
      <c r="A17" s="52" t="s">
        <v>24</v>
      </c>
      <c r="B17" s="39" t="s">
        <v>25</v>
      </c>
      <c r="C17" s="48">
        <f>SUM(D17:G17)</f>
        <v>0</v>
      </c>
      <c r="D17" s="44"/>
      <c r="E17" s="44"/>
      <c r="F17" s="44"/>
      <c r="G17" s="46"/>
      <c r="H17" s="48">
        <f>SUM(I17:L17)</f>
        <v>0</v>
      </c>
      <c r="I17" s="44"/>
      <c r="J17" s="44"/>
      <c r="K17" s="44"/>
      <c r="L17" s="46"/>
    </row>
    <row r="18" spans="1:12" ht="15.75">
      <c r="A18" s="52" t="s">
        <v>26</v>
      </c>
      <c r="B18" s="39" t="s">
        <v>45</v>
      </c>
      <c r="C18" s="48">
        <f>SUM(D18:G18)</f>
        <v>0.16866391807999997</v>
      </c>
      <c r="D18" s="45">
        <f>D8*D19/100</f>
        <v>0</v>
      </c>
      <c r="E18" s="45">
        <f>E8*E19/100</f>
        <v>0</v>
      </c>
      <c r="F18" s="45">
        <f>F8*F19/100</f>
        <v>0.15475039999999998</v>
      </c>
      <c r="G18" s="47">
        <f>G8*G19/100</f>
        <v>0.013913518079999998</v>
      </c>
      <c r="H18" s="48">
        <f>SUM(I18:L18)</f>
        <v>0.16867344480000002</v>
      </c>
      <c r="I18" s="45">
        <f>I8*I19/100</f>
        <v>0</v>
      </c>
      <c r="J18" s="45">
        <f>J8*J19/100</f>
        <v>0</v>
      </c>
      <c r="K18" s="45">
        <f>K8*K19/100</f>
        <v>0.1545145</v>
      </c>
      <c r="L18" s="47">
        <f>L8*L19/100</f>
        <v>0.014158944800000003</v>
      </c>
    </row>
    <row r="19" spans="1:12" ht="15.75">
      <c r="A19" s="52" t="s">
        <v>28</v>
      </c>
      <c r="B19" s="39" t="s">
        <v>46</v>
      </c>
      <c r="C19" s="48">
        <f>IF(C8=0,0,C18/C8*100)</f>
        <v>7.149805768545993</v>
      </c>
      <c r="D19" s="40">
        <f>'2013 ээ'!D19</f>
        <v>0</v>
      </c>
      <c r="E19" s="40">
        <f>'2013 ээ'!E19</f>
        <v>0</v>
      </c>
      <c r="F19" s="40">
        <v>6.56</v>
      </c>
      <c r="G19" s="41">
        <v>1.73</v>
      </c>
      <c r="H19" s="48">
        <f>IF(H8=0,0,H18/H8*100)</f>
        <v>7.150209614243325</v>
      </c>
      <c r="I19" s="40">
        <f>'2013 ээ'!I19</f>
        <v>0</v>
      </c>
      <c r="J19" s="40">
        <f>'2013 ээ'!J19</f>
        <v>0</v>
      </c>
      <c r="K19" s="40">
        <v>6.55</v>
      </c>
      <c r="L19" s="41">
        <v>1.76</v>
      </c>
    </row>
    <row r="20" spans="1:12" ht="15.75">
      <c r="A20" s="52" t="s">
        <v>30</v>
      </c>
      <c r="B20" s="39" t="s">
        <v>47</v>
      </c>
      <c r="C20" s="48">
        <f aca="true" t="shared" si="0" ref="C20:C25">SUM(D20:G20)</f>
        <v>2.19033608192</v>
      </c>
      <c r="D20" s="40">
        <f>SUM(D21:D25)</f>
        <v>0</v>
      </c>
      <c r="E20" s="40">
        <f>SUM(E21:E25)</f>
        <v>0</v>
      </c>
      <c r="F20" s="40">
        <f>SUM(F21:F25)</f>
        <v>1.4</v>
      </c>
      <c r="G20" s="41">
        <f>G8-G18</f>
        <v>0.7903360819199999</v>
      </c>
      <c r="H20" s="48">
        <f aca="true" t="shared" si="1" ref="H20:H25">SUM(I20:L20)</f>
        <v>2.1903265552</v>
      </c>
      <c r="I20" s="40">
        <f>SUM(I21:I25)</f>
        <v>0</v>
      </c>
      <c r="J20" s="40">
        <f>SUM(J21:J25)</f>
        <v>0</v>
      </c>
      <c r="K20" s="40">
        <f>SUM(K21:K25)</f>
        <v>1.4</v>
      </c>
      <c r="L20" s="41">
        <f>L8-L18</f>
        <v>0.7903265552000002</v>
      </c>
    </row>
    <row r="21" spans="1:12" ht="15.75">
      <c r="A21" s="52" t="s">
        <v>32</v>
      </c>
      <c r="B21" s="39" t="s">
        <v>33</v>
      </c>
      <c r="C21" s="48">
        <f t="shared" si="0"/>
        <v>0</v>
      </c>
      <c r="D21" s="50"/>
      <c r="E21" s="50"/>
      <c r="F21" s="65"/>
      <c r="G21" s="66"/>
      <c r="H21" s="48">
        <f t="shared" si="1"/>
        <v>0</v>
      </c>
      <c r="I21" s="50"/>
      <c r="J21" s="50"/>
      <c r="K21" s="65"/>
      <c r="L21" s="67"/>
    </row>
    <row r="22" spans="1:12" ht="15" customHeight="1">
      <c r="A22" s="7" t="s">
        <v>34</v>
      </c>
      <c r="B22" s="39" t="s">
        <v>35</v>
      </c>
      <c r="C22" s="48">
        <f t="shared" si="0"/>
        <v>0</v>
      </c>
      <c r="D22" s="50"/>
      <c r="E22" s="50"/>
      <c r="F22" s="53"/>
      <c r="G22" s="68"/>
      <c r="H22" s="48">
        <f t="shared" si="1"/>
        <v>0</v>
      </c>
      <c r="I22" s="50"/>
      <c r="J22" s="50"/>
      <c r="K22" s="53"/>
      <c r="L22" s="54"/>
    </row>
    <row r="23" spans="1:12" ht="31.5">
      <c r="A23" s="52" t="s">
        <v>36</v>
      </c>
      <c r="B23" s="55" t="s">
        <v>37</v>
      </c>
      <c r="C23" s="48">
        <f t="shared" si="0"/>
        <v>2.1902999999999997</v>
      </c>
      <c r="D23" s="50"/>
      <c r="E23" s="50"/>
      <c r="F23" s="53">
        <v>1.4</v>
      </c>
      <c r="G23" s="69">
        <v>0.7903</v>
      </c>
      <c r="H23" s="48">
        <f t="shared" si="1"/>
        <v>2.1902999999999997</v>
      </c>
      <c r="I23" s="50"/>
      <c r="J23" s="50"/>
      <c r="K23" s="53">
        <v>1.4</v>
      </c>
      <c r="L23" s="54">
        <v>0.7903</v>
      </c>
    </row>
    <row r="24" spans="1:12" ht="15.75">
      <c r="A24" s="56" t="s">
        <v>38</v>
      </c>
      <c r="B24" s="39" t="s">
        <v>39</v>
      </c>
      <c r="C24" s="48">
        <f t="shared" si="0"/>
        <v>0</v>
      </c>
      <c r="D24" s="44"/>
      <c r="E24" s="44"/>
      <c r="F24" s="44"/>
      <c r="G24" s="46"/>
      <c r="H24" s="48">
        <f t="shared" si="1"/>
        <v>0</v>
      </c>
      <c r="I24" s="44"/>
      <c r="J24" s="44"/>
      <c r="K24" s="44"/>
      <c r="L24" s="46"/>
    </row>
    <row r="25" spans="1:12" ht="17.25" customHeight="1" thickBot="1">
      <c r="A25" s="57" t="s">
        <v>40</v>
      </c>
      <c r="B25" s="58" t="s">
        <v>41</v>
      </c>
      <c r="C25" s="59">
        <f t="shared" si="0"/>
        <v>0</v>
      </c>
      <c r="D25" s="60"/>
      <c r="E25" s="60"/>
      <c r="F25" s="60"/>
      <c r="G25" s="62"/>
      <c r="H25" s="59">
        <f t="shared" si="1"/>
        <v>0</v>
      </c>
      <c r="I25" s="60"/>
      <c r="J25" s="60"/>
      <c r="K25" s="60"/>
      <c r="L25" s="62"/>
    </row>
  </sheetData>
  <sheetProtection/>
  <mergeCells count="5">
    <mergeCell ref="A3:L3"/>
    <mergeCell ref="A5:A6"/>
    <mergeCell ref="B5:B6"/>
    <mergeCell ref="C5:G5"/>
    <mergeCell ref="H5:L5"/>
  </mergeCells>
  <printOptions/>
  <pageMargins left="0.4724409448818898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"Инфрастрой Быково"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Старостенко Елена</dc:creator>
  <cp:keywords/>
  <dc:description/>
  <cp:lastModifiedBy>Мандрон Степан Владимирович</cp:lastModifiedBy>
  <cp:lastPrinted>2013-04-29T15:32:10Z</cp:lastPrinted>
  <dcterms:created xsi:type="dcterms:W3CDTF">2010-02-25T09:49:22Z</dcterms:created>
  <dcterms:modified xsi:type="dcterms:W3CDTF">2014-04-08T09:15:46Z</dcterms:modified>
  <cp:category/>
  <cp:version/>
  <cp:contentType/>
  <cp:contentStatus/>
</cp:coreProperties>
</file>